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<sst xmlns="http://schemas.openxmlformats.org/spreadsheetml/2006/main" count="241" uniqueCount="185">
  <si>
    <t>Szakképzési hozzájárulásból vásárolt gépek, eszközök 2005.</t>
  </si>
  <si>
    <t>Megnevezés</t>
  </si>
  <si>
    <t>Szállító</t>
  </si>
  <si>
    <t>Dátum</t>
  </si>
  <si>
    <t>Számlasz.</t>
  </si>
  <si>
    <t>Összeg</t>
  </si>
  <si>
    <t>HP LaserJet nyomtató</t>
  </si>
  <si>
    <t>Tímár Ferenc ev.</t>
  </si>
  <si>
    <t>Canon nyomtató virágk.</t>
  </si>
  <si>
    <t>Hansa 98</t>
  </si>
  <si>
    <t>Docutech Kft.</t>
  </si>
  <si>
    <t>Lamináló</t>
  </si>
  <si>
    <t>03/0575/2005</t>
  </si>
  <si>
    <t>Ágvágó 3 db</t>
  </si>
  <si>
    <t>Metszőolló 3 db</t>
  </si>
  <si>
    <t>Kalócz-Ker</t>
  </si>
  <si>
    <t>Sharp fénymásoló</t>
  </si>
  <si>
    <t>Valkai Árpád ev.</t>
  </si>
  <si>
    <t>TSZ12614113</t>
  </si>
  <si>
    <t>6 db nyomtató</t>
  </si>
  <si>
    <t>XCOPY Kft.</t>
  </si>
  <si>
    <t>01-20051985/1</t>
  </si>
  <si>
    <t>1 db másoló/nyomtató</t>
  </si>
  <si>
    <t>2 db Phaser nyomtató</t>
  </si>
  <si>
    <t>1 db XEROX fénymásoló/nyom</t>
  </si>
  <si>
    <t>2 db harapofogó</t>
  </si>
  <si>
    <t>Technoker</t>
  </si>
  <si>
    <t>3 db kalapács</t>
  </si>
  <si>
    <t>Gazdabolt</t>
  </si>
  <si>
    <t>05/2015</t>
  </si>
  <si>
    <t>3 db palántaültető</t>
  </si>
  <si>
    <t>05/2231</t>
  </si>
  <si>
    <t>5 db műanyag mérőhenger</t>
  </si>
  <si>
    <t>OMKER</t>
  </si>
  <si>
    <t>Vagyonvédelmi rendszer gyak.</t>
  </si>
  <si>
    <t>3V Vagyonvéd.</t>
  </si>
  <si>
    <t>2264.,2270</t>
  </si>
  <si>
    <t>1 db digitális mérleg</t>
  </si>
  <si>
    <t>Dallos Sz. Imréné</t>
  </si>
  <si>
    <t>4 db balta</t>
  </si>
  <si>
    <t>18 db vasvilla</t>
  </si>
  <si>
    <t>2 db ágvágó fűrész</t>
  </si>
  <si>
    <t>12 db kapanyél</t>
  </si>
  <si>
    <t>15 db horoló+20 nyél</t>
  </si>
  <si>
    <t>10 db vaslapát</t>
  </si>
  <si>
    <t>15 db palántázó furó</t>
  </si>
  <si>
    <t>Lombgereblye2 db</t>
  </si>
  <si>
    <t>15 db metszőolló</t>
  </si>
  <si>
    <t>3 db karos ágvágó</t>
  </si>
  <si>
    <t>2 db kasza+nyél+kacs</t>
  </si>
  <si>
    <t>2 db vasvilla</t>
  </si>
  <si>
    <t>1 db balta</t>
  </si>
  <si>
    <t>1 db vaslapát</t>
  </si>
  <si>
    <t>2 db horoló</t>
  </si>
  <si>
    <t>1 db ágvágó fűrész</t>
  </si>
  <si>
    <t>Gereblye,lapát,ásónyél</t>
  </si>
  <si>
    <t>4 db fogó</t>
  </si>
  <si>
    <t>Ombódi Károly</t>
  </si>
  <si>
    <t>Oldalt vágó</t>
  </si>
  <si>
    <t>Barkácsház</t>
  </si>
  <si>
    <t>30 db palántaültető</t>
  </si>
  <si>
    <t>05/3326</t>
  </si>
  <si>
    <t>14 db lapát</t>
  </si>
  <si>
    <t>2 db kaszabilincs</t>
  </si>
  <si>
    <t>1 db permetező J-18</t>
  </si>
  <si>
    <t>Kertész Áruház</t>
  </si>
  <si>
    <t>TSZ12587237</t>
  </si>
  <si>
    <t>45 db kiskapa</t>
  </si>
  <si>
    <t>3 db csákány</t>
  </si>
  <si>
    <t>10 db kapa</t>
  </si>
  <si>
    <t>5 db lapát+45 db nyél</t>
  </si>
  <si>
    <t>23 db szerszámnyél</t>
  </si>
  <si>
    <t>10 db ásó+rugó</t>
  </si>
  <si>
    <t>2 db karosolló</t>
  </si>
  <si>
    <t>2 db metszőolló</t>
  </si>
  <si>
    <t>1 db teodolit+állvány</t>
  </si>
  <si>
    <t>Sokkia kft.</t>
  </si>
  <si>
    <t>2005/5644</t>
  </si>
  <si>
    <t>2 db automatikus szintező+áll.</t>
  </si>
  <si>
    <t>2 db tel.szintezőléc</t>
  </si>
  <si>
    <t>eTrex Legend 1 db</t>
  </si>
  <si>
    <t>2 db dereékszög prizma</t>
  </si>
  <si>
    <t>4 db vetítőbot</t>
  </si>
  <si>
    <t>20 db fém kitűzőrúd</t>
  </si>
  <si>
    <t>20 db fa kitűzőrúd</t>
  </si>
  <si>
    <t>1 db mini mérőkerék</t>
  </si>
  <si>
    <t>3 db ultrahangos távmérő</t>
  </si>
  <si>
    <t>Butorok biológiai laborhoz</t>
  </si>
  <si>
    <t>F.F.L.2000 bt.</t>
  </si>
  <si>
    <t>593146-148-149</t>
  </si>
  <si>
    <t>Mosogató biológiai laborba</t>
  </si>
  <si>
    <t>Zsótér Uniszolg. Kft.</t>
  </si>
  <si>
    <t>PD0691390</t>
  </si>
  <si>
    <t>3 db saválló lefolyó</t>
  </si>
  <si>
    <t>Spectrum 3D</t>
  </si>
  <si>
    <t>Tápoldatozó rendszer</t>
  </si>
  <si>
    <t>Kosdi&amp;Szabó kft.</t>
  </si>
  <si>
    <t>Magasnyomású párásító rend.</t>
  </si>
  <si>
    <t>1 db hőmérő</t>
  </si>
  <si>
    <t>Sasvári kft.</t>
  </si>
  <si>
    <t>TK46936771</t>
  </si>
  <si>
    <t>2005.évi szakképzéiből vásárolt eszközök támogatónkénti megoszlása</t>
  </si>
  <si>
    <t>Födmérőeszközök</t>
  </si>
  <si>
    <t>Kórógymenti Szöv</t>
  </si>
  <si>
    <t>Árpád Biokontroll</t>
  </si>
  <si>
    <t>Árpád Nagybani</t>
  </si>
  <si>
    <t>Rónasági Kenyér</t>
  </si>
  <si>
    <t>Gabona Protein</t>
  </si>
  <si>
    <t>Kórógy-Magtár</t>
  </si>
  <si>
    <t>Csominvest</t>
  </si>
  <si>
    <t>Nagynyomású párásító</t>
  </si>
  <si>
    <t>HVB Bank</t>
  </si>
  <si>
    <t>BodrogiBau</t>
  </si>
  <si>
    <t>Bokrosi Borászati Kft.</t>
  </si>
  <si>
    <t>Pro-Pack</t>
  </si>
  <si>
    <t>Lapcom</t>
  </si>
  <si>
    <t>Szentes-Frigó</t>
  </si>
  <si>
    <t>Tápoldatozó</t>
  </si>
  <si>
    <t>Kórógymenti</t>
  </si>
  <si>
    <t>M&amp;M Sajtgyártó</t>
  </si>
  <si>
    <t>Szentesi anser</t>
  </si>
  <si>
    <t>Szentes-Virág</t>
  </si>
  <si>
    <t>Kinizsi 2000</t>
  </si>
  <si>
    <t>Seminis Hunária</t>
  </si>
  <si>
    <t>Délalföldi Kertészek</t>
  </si>
  <si>
    <t>Számadás Szöv.</t>
  </si>
  <si>
    <t>Szegvári Puskin</t>
  </si>
  <si>
    <t>IDO-TRIO</t>
  </si>
  <si>
    <t>Aula</t>
  </si>
  <si>
    <t>Mary-ker</t>
  </si>
  <si>
    <t>Szentes-Frigo</t>
  </si>
  <si>
    <t>ABOMIX</t>
  </si>
  <si>
    <t>KITE RT.</t>
  </si>
  <si>
    <t>Nagymágocsi Farmer</t>
  </si>
  <si>
    <t>Lady-Ann</t>
  </si>
  <si>
    <t>Horváth Gyula</t>
  </si>
  <si>
    <t>Autark</t>
  </si>
  <si>
    <t>Tiszamenti Pulyka</t>
  </si>
  <si>
    <t>Fénymásoló</t>
  </si>
  <si>
    <t>Szentesi Pulykafarm</t>
  </si>
  <si>
    <t>F Dónát</t>
  </si>
  <si>
    <t>Kenderfonó és zsineg</t>
  </si>
  <si>
    <t>Brinkman</t>
  </si>
  <si>
    <t>CIB Bank</t>
  </si>
  <si>
    <t>Nyomtató</t>
  </si>
  <si>
    <t>Kereskedelmi és Hitelbank</t>
  </si>
  <si>
    <t>Délifarm</t>
  </si>
  <si>
    <t>Gyakorló vagyonvéd.rendszer</t>
  </si>
  <si>
    <t>Farmer kft</t>
  </si>
  <si>
    <t>Farmer Kft.</t>
  </si>
  <si>
    <t>Gallicoop</t>
  </si>
  <si>
    <t>Biológiai labor</t>
  </si>
  <si>
    <t>Nunhems</t>
  </si>
  <si>
    <t>Grow Group</t>
  </si>
  <si>
    <t>Flexil Kft.</t>
  </si>
  <si>
    <t>Bambuszok és Pálmák</t>
  </si>
  <si>
    <t>De Reuiter Seeds</t>
  </si>
  <si>
    <t>Kravtex</t>
  </si>
  <si>
    <t>Szőregi Virág</t>
  </si>
  <si>
    <t>Csongrádbor</t>
  </si>
  <si>
    <t>Legrand</t>
  </si>
  <si>
    <t>Politrend</t>
  </si>
  <si>
    <t>Syngenta</t>
  </si>
  <si>
    <t>Szentes-Mag</t>
  </si>
  <si>
    <t>Új Élet Mg.Sz.</t>
  </si>
  <si>
    <t>Bábolnai Ménes</t>
  </si>
  <si>
    <t>Szerszámok</t>
  </si>
  <si>
    <t>Meszlényi György</t>
  </si>
  <si>
    <t>Alderán Plussz</t>
  </si>
  <si>
    <t>Malagrow</t>
  </si>
  <si>
    <t>Gerbár</t>
  </si>
  <si>
    <t>Europharma</t>
  </si>
  <si>
    <t>15% működésre elszámolható jogszabály alapján</t>
  </si>
  <si>
    <t>Árpád Agrár</t>
  </si>
  <si>
    <t>földmérő</t>
  </si>
  <si>
    <t>párásító</t>
  </si>
  <si>
    <t>tápoldatozó</t>
  </si>
  <si>
    <t>aula</t>
  </si>
  <si>
    <t>fénymásoló</t>
  </si>
  <si>
    <t>nyomtató</t>
  </si>
  <si>
    <t>vagyonvéd.</t>
  </si>
  <si>
    <t>biológiai labor</t>
  </si>
  <si>
    <t>lamináló</t>
  </si>
  <si>
    <t>szerszámok</t>
  </si>
  <si>
    <t>Ido-Trio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</si>
</sst>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</numFmts>
  <fonts count="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workbookViewId="0" topLeftCell="A44">
      <selection activeCell="E70" sqref="E70"/>
    </sheetView>
  </sheetViews>
  <sheetFormatPr defaultColWidth="9.00390625" defaultRowHeight="12.75"/>
  <cols>
    <col min="1" max="1" width="22.00390625" style="0" customWidth="1"/>
    <col min="2" max="2" width="14.875" style="0" customWidth="1"/>
    <col min="3" max="3" width="10.125" style="0" bestFit="1" customWidth="1"/>
    <col min="4" max="4" width="12.125" style="0" customWidth="1"/>
  </cols>
  <sheetData>
    <row r="2" ht="12.75">
      <c r="A2" t="s">
        <v>0</v>
      </c>
    </row>
    <row r="5" spans="1:5" ht="12.7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ht="12.75">
      <c r="A6" s="1" t="s">
        <v>6</v>
      </c>
      <c r="B6" s="1" t="s">
        <v>7</v>
      </c>
      <c r="C6" s="2">
        <v>38390</v>
      </c>
      <c r="D6" s="1">
        <v>20050067</v>
      </c>
      <c r="E6" s="1">
        <v>41750</v>
      </c>
    </row>
    <row r="7" spans="1:5" ht="12.75">
      <c r="A7" s="1" t="s">
        <v>8</v>
      </c>
      <c r="B7" s="1" t="s">
        <v>9</v>
      </c>
      <c r="C7" s="2">
        <v>38442</v>
      </c>
      <c r="D7" s="1">
        <v>358066</v>
      </c>
      <c r="E7" s="1">
        <v>16950</v>
      </c>
    </row>
    <row r="8" spans="1:5" ht="12.75">
      <c r="A8" s="1" t="s">
        <v>11</v>
      </c>
      <c r="B8" s="1" t="s">
        <v>10</v>
      </c>
      <c r="C8" s="2">
        <v>38429</v>
      </c>
      <c r="D8" s="1" t="s">
        <v>12</v>
      </c>
      <c r="E8" s="1">
        <v>44875</v>
      </c>
    </row>
    <row r="9" spans="1:7" ht="12.75">
      <c r="A9" s="1" t="s">
        <v>13</v>
      </c>
      <c r="B9" s="1" t="s">
        <v>15</v>
      </c>
      <c r="C9" s="2">
        <v>38442</v>
      </c>
      <c r="D9" s="1">
        <v>1442</v>
      </c>
      <c r="E9" s="1">
        <v>8010</v>
      </c>
      <c r="F9" s="1"/>
      <c r="G9" s="1"/>
    </row>
    <row r="10" spans="1:7" ht="12.75">
      <c r="A10" s="1" t="s">
        <v>14</v>
      </c>
      <c r="B10" s="1" t="s">
        <v>15</v>
      </c>
      <c r="C10" s="2">
        <v>38442</v>
      </c>
      <c r="D10" s="1">
        <v>1442</v>
      </c>
      <c r="E10" s="1">
        <v>2543</v>
      </c>
      <c r="F10" s="1"/>
      <c r="G10" s="1"/>
    </row>
    <row r="11" spans="1:7" ht="12.75">
      <c r="A11" s="1" t="s">
        <v>16</v>
      </c>
      <c r="B11" s="1" t="s">
        <v>17</v>
      </c>
      <c r="C11" s="2">
        <v>38463</v>
      </c>
      <c r="D11" s="1" t="s">
        <v>18</v>
      </c>
      <c r="E11" s="1">
        <v>451500</v>
      </c>
      <c r="F11" s="1"/>
      <c r="G11" s="1"/>
    </row>
    <row r="12" spans="1:7" ht="12.75">
      <c r="A12" s="1" t="s">
        <v>19</v>
      </c>
      <c r="B12" s="1" t="s">
        <v>20</v>
      </c>
      <c r="C12" s="2">
        <v>38492</v>
      </c>
      <c r="D12" s="1" t="s">
        <v>21</v>
      </c>
      <c r="E12" s="1">
        <v>504000</v>
      </c>
      <c r="F12" s="1"/>
      <c r="G12" s="1"/>
    </row>
    <row r="13" spans="1:7" ht="12.75">
      <c r="A13" s="1" t="s">
        <v>22</v>
      </c>
      <c r="B13" s="1" t="s">
        <v>20</v>
      </c>
      <c r="C13" s="2">
        <v>38492</v>
      </c>
      <c r="D13" s="1"/>
      <c r="E13" s="1">
        <v>182875</v>
      </c>
      <c r="F13" s="1"/>
      <c r="G13" s="1"/>
    </row>
    <row r="14" spans="1:7" ht="12.75">
      <c r="A14" s="1" t="s">
        <v>22</v>
      </c>
      <c r="B14" s="1" t="s">
        <v>20</v>
      </c>
      <c r="C14" s="2">
        <v>38492</v>
      </c>
      <c r="D14" s="1"/>
      <c r="E14" s="1">
        <v>403063</v>
      </c>
      <c r="F14" s="1"/>
      <c r="G14" s="1"/>
    </row>
    <row r="15" spans="1:7" ht="12.75">
      <c r="A15" s="1" t="s">
        <v>23</v>
      </c>
      <c r="B15" s="1" t="s">
        <v>20</v>
      </c>
      <c r="C15" s="2">
        <v>38492</v>
      </c>
      <c r="D15" s="1"/>
      <c r="E15" s="1">
        <v>208250</v>
      </c>
      <c r="F15" s="1"/>
      <c r="G15" s="1"/>
    </row>
    <row r="16" spans="1:7" ht="12.75">
      <c r="A16" s="1" t="s">
        <v>24</v>
      </c>
      <c r="B16" s="1" t="s">
        <v>20</v>
      </c>
      <c r="C16" s="2">
        <v>38492</v>
      </c>
      <c r="D16" s="1"/>
      <c r="E16" s="1">
        <v>201812</v>
      </c>
      <c r="F16" s="1"/>
      <c r="G16" s="1"/>
    </row>
    <row r="17" spans="1:7" ht="12.75">
      <c r="A17" s="1" t="s">
        <v>25</v>
      </c>
      <c r="B17" s="1" t="s">
        <v>26</v>
      </c>
      <c r="C17" s="2">
        <v>38511</v>
      </c>
      <c r="D17" s="1">
        <v>22392</v>
      </c>
      <c r="E17" s="1">
        <f>1480+1570</f>
        <v>3050</v>
      </c>
      <c r="F17" s="1"/>
      <c r="G17" s="1"/>
    </row>
    <row r="18" spans="1:7" ht="12.75">
      <c r="A18" s="1" t="s">
        <v>27</v>
      </c>
      <c r="B18" s="1" t="s">
        <v>28</v>
      </c>
      <c r="C18" s="2">
        <v>38513</v>
      </c>
      <c r="D18" s="1" t="s">
        <v>29</v>
      </c>
      <c r="E18" s="1">
        <f>1568+1040*1.25</f>
        <v>2868</v>
      </c>
      <c r="F18" s="1"/>
      <c r="G18" s="1"/>
    </row>
    <row r="19" spans="1:7" ht="12.75">
      <c r="A19" s="1" t="s">
        <v>30</v>
      </c>
      <c r="B19" s="1" t="s">
        <v>28</v>
      </c>
      <c r="C19" s="2">
        <v>38524</v>
      </c>
      <c r="D19" s="1" t="s">
        <v>31</v>
      </c>
      <c r="E19" s="1">
        <f>3*480*1.25</f>
        <v>1800</v>
      </c>
      <c r="F19" s="1"/>
      <c r="G19" s="1"/>
    </row>
    <row r="20" spans="1:7" ht="12.75">
      <c r="A20" s="1" t="s">
        <v>32</v>
      </c>
      <c r="B20" s="1" t="s">
        <v>33</v>
      </c>
      <c r="C20" s="2">
        <v>38530</v>
      </c>
      <c r="D20" s="1">
        <v>285000224</v>
      </c>
      <c r="E20" s="1">
        <v>7945</v>
      </c>
      <c r="F20" s="1"/>
      <c r="G20" s="1"/>
    </row>
    <row r="21" spans="1:7" ht="12.75">
      <c r="A21" s="1" t="s">
        <v>34</v>
      </c>
      <c r="B21" s="1" t="s">
        <v>35</v>
      </c>
      <c r="C21" s="2">
        <v>38582</v>
      </c>
      <c r="D21" s="1" t="s">
        <v>36</v>
      </c>
      <c r="E21" s="1">
        <v>387881</v>
      </c>
      <c r="F21" s="1"/>
      <c r="G21" s="1"/>
    </row>
    <row r="22" spans="1:7" ht="12.75">
      <c r="A22" s="1" t="s">
        <v>37</v>
      </c>
      <c r="B22" s="1" t="s">
        <v>38</v>
      </c>
      <c r="C22" s="2">
        <v>38567</v>
      </c>
      <c r="D22" s="1">
        <v>240070</v>
      </c>
      <c r="E22" s="1">
        <v>2990</v>
      </c>
      <c r="F22" s="1"/>
      <c r="G22" s="1"/>
    </row>
    <row r="23" spans="1:7" ht="12.75">
      <c r="A23" s="1" t="s">
        <v>39</v>
      </c>
      <c r="B23" s="1" t="s">
        <v>15</v>
      </c>
      <c r="C23" s="2">
        <v>38576</v>
      </c>
      <c r="D23" s="1">
        <v>-4867</v>
      </c>
      <c r="E23" s="1">
        <v>5820</v>
      </c>
      <c r="F23" s="1"/>
      <c r="G23" s="1"/>
    </row>
    <row r="24" spans="1:7" ht="12.75">
      <c r="A24" s="1" t="s">
        <v>40</v>
      </c>
      <c r="B24" s="1" t="s">
        <v>15</v>
      </c>
      <c r="C24" s="2">
        <v>38576</v>
      </c>
      <c r="D24" s="1">
        <v>-4867</v>
      </c>
      <c r="E24" s="1">
        <v>26595</v>
      </c>
      <c r="F24" s="1"/>
      <c r="G24" s="1"/>
    </row>
    <row r="25" spans="1:7" ht="12.75">
      <c r="A25" s="1" t="s">
        <v>41</v>
      </c>
      <c r="B25" s="1" t="s">
        <v>15</v>
      </c>
      <c r="C25" s="2">
        <v>38576</v>
      </c>
      <c r="D25" s="1">
        <v>-4867</v>
      </c>
      <c r="E25" s="1">
        <v>1500</v>
      </c>
      <c r="F25" s="1"/>
      <c r="G25" s="1"/>
    </row>
    <row r="26" spans="1:7" ht="12.75">
      <c r="A26" s="1" t="s">
        <v>42</v>
      </c>
      <c r="B26" s="1" t="s">
        <v>15</v>
      </c>
      <c r="C26" s="2">
        <v>38576</v>
      </c>
      <c r="D26" s="1">
        <v>-4867</v>
      </c>
      <c r="E26" s="1">
        <v>5040</v>
      </c>
      <c r="F26" s="1"/>
      <c r="G26" s="1"/>
    </row>
    <row r="27" spans="1:7" ht="12.75">
      <c r="A27" s="1" t="s">
        <v>43</v>
      </c>
      <c r="B27" s="1" t="s">
        <v>15</v>
      </c>
      <c r="C27" s="2">
        <v>38576</v>
      </c>
      <c r="D27" s="1">
        <v>-4867</v>
      </c>
      <c r="E27" s="1">
        <v>13425</v>
      </c>
      <c r="F27" s="1"/>
      <c r="G27" s="1"/>
    </row>
    <row r="28" spans="1:7" ht="12.75">
      <c r="A28" s="1" t="s">
        <v>44</v>
      </c>
      <c r="B28" s="1" t="s">
        <v>15</v>
      </c>
      <c r="C28" s="2">
        <v>38576</v>
      </c>
      <c r="D28" s="1">
        <v>-4867</v>
      </c>
      <c r="E28" s="1">
        <v>5475</v>
      </c>
      <c r="F28" s="1"/>
      <c r="G28" s="1"/>
    </row>
    <row r="29" spans="1:7" ht="12.75">
      <c r="A29" s="1" t="s">
        <v>45</v>
      </c>
      <c r="B29" s="1" t="s">
        <v>15</v>
      </c>
      <c r="C29" s="2">
        <v>38576</v>
      </c>
      <c r="D29" s="1">
        <v>-4867</v>
      </c>
      <c r="E29" s="1">
        <v>975</v>
      </c>
      <c r="F29" s="1"/>
      <c r="G29" s="1"/>
    </row>
    <row r="30" spans="1:7" ht="12.75">
      <c r="A30" s="1" t="s">
        <v>46</v>
      </c>
      <c r="B30" s="1" t="s">
        <v>15</v>
      </c>
      <c r="C30" s="2">
        <v>38576</v>
      </c>
      <c r="D30" s="1">
        <v>-4867</v>
      </c>
      <c r="E30" s="1">
        <v>960</v>
      </c>
      <c r="F30" s="1"/>
      <c r="G30" s="1"/>
    </row>
    <row r="31" spans="1:7" ht="12.75">
      <c r="A31" s="1" t="s">
        <v>47</v>
      </c>
      <c r="B31" s="1" t="s">
        <v>15</v>
      </c>
      <c r="C31" s="2">
        <v>38576</v>
      </c>
      <c r="D31" s="1">
        <v>-4867</v>
      </c>
      <c r="E31" s="1">
        <v>13388</v>
      </c>
      <c r="F31" s="1"/>
      <c r="G31" s="1"/>
    </row>
    <row r="32" spans="1:7" ht="12.75">
      <c r="A32" s="1" t="s">
        <v>48</v>
      </c>
      <c r="B32" s="1" t="s">
        <v>15</v>
      </c>
      <c r="C32" s="2">
        <v>38576</v>
      </c>
      <c r="D32" s="1">
        <v>-4867</v>
      </c>
      <c r="E32" s="1">
        <v>7650</v>
      </c>
      <c r="F32" s="1"/>
      <c r="G32" s="1"/>
    </row>
    <row r="33" spans="1:7" ht="12.75">
      <c r="A33" s="1" t="s">
        <v>49</v>
      </c>
      <c r="B33" s="1" t="s">
        <v>15</v>
      </c>
      <c r="C33" s="2">
        <v>38576</v>
      </c>
      <c r="D33" s="1">
        <v>-4867</v>
      </c>
      <c r="E33" s="1">
        <v>5205</v>
      </c>
      <c r="F33" s="1"/>
      <c r="G33" s="1">
        <f>SUM(E23:E33)</f>
        <v>86033</v>
      </c>
    </row>
    <row r="34" spans="1:7" ht="12.75">
      <c r="A34" s="1" t="s">
        <v>50</v>
      </c>
      <c r="B34" s="1" t="s">
        <v>15</v>
      </c>
      <c r="C34" s="2">
        <v>38576</v>
      </c>
      <c r="D34" s="1">
        <v>4866</v>
      </c>
      <c r="E34" s="1">
        <v>2955</v>
      </c>
      <c r="F34" s="1"/>
      <c r="G34" s="1"/>
    </row>
    <row r="35" spans="1:7" ht="12.75">
      <c r="A35" s="1" t="s">
        <v>51</v>
      </c>
      <c r="B35" s="1" t="s">
        <v>15</v>
      </c>
      <c r="C35" s="2">
        <v>38576</v>
      </c>
      <c r="D35" s="1">
        <v>4866</v>
      </c>
      <c r="E35" s="1">
        <v>1455</v>
      </c>
      <c r="F35" s="1"/>
      <c r="G35" s="1"/>
    </row>
    <row r="36" spans="1:7" ht="12.75">
      <c r="A36" s="1" t="s">
        <v>52</v>
      </c>
      <c r="B36" s="1" t="s">
        <v>15</v>
      </c>
      <c r="C36" s="2">
        <v>38576</v>
      </c>
      <c r="D36" s="1">
        <v>4866</v>
      </c>
      <c r="E36" s="1">
        <v>495</v>
      </c>
      <c r="F36" s="1"/>
      <c r="G36" s="1"/>
    </row>
    <row r="37" spans="1:7" ht="12.75">
      <c r="A37" s="1" t="s">
        <v>53</v>
      </c>
      <c r="B37" s="1" t="s">
        <v>15</v>
      </c>
      <c r="C37" s="2">
        <v>38576</v>
      </c>
      <c r="D37" s="1">
        <v>4866</v>
      </c>
      <c r="E37" s="1">
        <v>1005</v>
      </c>
      <c r="F37" s="1"/>
      <c r="G37" s="1"/>
    </row>
    <row r="38" spans="1:7" ht="12.75">
      <c r="A38" s="1" t="s">
        <v>54</v>
      </c>
      <c r="B38" s="1" t="s">
        <v>15</v>
      </c>
      <c r="C38" s="2">
        <v>38576</v>
      </c>
      <c r="D38" s="1">
        <v>4866</v>
      </c>
      <c r="E38" s="1">
        <v>750</v>
      </c>
      <c r="F38" s="1"/>
      <c r="G38" s="1"/>
    </row>
    <row r="39" spans="1:7" ht="12.75">
      <c r="A39" s="1" t="s">
        <v>55</v>
      </c>
      <c r="B39" s="1" t="s">
        <v>15</v>
      </c>
      <c r="C39" s="2">
        <v>38576</v>
      </c>
      <c r="D39" s="1">
        <v>4866</v>
      </c>
      <c r="E39" s="1">
        <v>1350</v>
      </c>
      <c r="F39" s="1"/>
      <c r="G39" s="1">
        <f>SUM(E34:E39)</f>
        <v>8010</v>
      </c>
    </row>
    <row r="40" spans="1:7" ht="12.75">
      <c r="A40" s="1" t="s">
        <v>56</v>
      </c>
      <c r="B40" s="1" t="s">
        <v>57</v>
      </c>
      <c r="C40" s="2">
        <v>38588</v>
      </c>
      <c r="D40" s="1">
        <v>677304</v>
      </c>
      <c r="E40" s="1">
        <v>3058</v>
      </c>
      <c r="F40" s="1"/>
      <c r="G40" s="1"/>
    </row>
    <row r="41" spans="1:7" ht="12.75">
      <c r="A41" s="1" t="s">
        <v>58</v>
      </c>
      <c r="B41" s="1" t="s">
        <v>59</v>
      </c>
      <c r="C41" s="2">
        <v>38588</v>
      </c>
      <c r="D41" s="1">
        <v>8467823</v>
      </c>
      <c r="E41" s="1">
        <v>680</v>
      </c>
      <c r="F41" s="1"/>
      <c r="G41" s="1"/>
    </row>
    <row r="42" spans="1:7" ht="12.75">
      <c r="A42" s="1" t="s">
        <v>60</v>
      </c>
      <c r="B42" s="1" t="s">
        <v>28</v>
      </c>
      <c r="C42" s="2">
        <v>38593</v>
      </c>
      <c r="D42" s="1" t="s">
        <v>61</v>
      </c>
      <c r="E42" s="1">
        <v>18000</v>
      </c>
      <c r="F42" s="1"/>
      <c r="G42" s="1"/>
    </row>
    <row r="43" spans="1:7" ht="12.75">
      <c r="A43" s="1" t="s">
        <v>62</v>
      </c>
      <c r="B43" s="1" t="s">
        <v>28</v>
      </c>
      <c r="C43" s="2">
        <v>38593</v>
      </c>
      <c r="D43" s="1" t="s">
        <v>61</v>
      </c>
      <c r="E43" s="1">
        <v>9080</v>
      </c>
      <c r="F43" s="1"/>
      <c r="G43" s="1"/>
    </row>
    <row r="44" spans="1:7" ht="12.75">
      <c r="A44" s="1" t="s">
        <v>63</v>
      </c>
      <c r="B44" s="1" t="s">
        <v>28</v>
      </c>
      <c r="C44" s="2">
        <v>38593</v>
      </c>
      <c r="D44" s="1" t="s">
        <v>61</v>
      </c>
      <c r="E44" s="1">
        <v>340</v>
      </c>
      <c r="F44" s="1"/>
      <c r="G44" s="1"/>
    </row>
    <row r="45" spans="1:7" ht="12.75">
      <c r="A45" s="1" t="s">
        <v>64</v>
      </c>
      <c r="B45" s="1" t="s">
        <v>28</v>
      </c>
      <c r="C45" s="2">
        <v>38593</v>
      </c>
      <c r="D45" s="1" t="s">
        <v>61</v>
      </c>
      <c r="E45" s="1">
        <v>14900</v>
      </c>
      <c r="F45" s="1"/>
      <c r="G45" s="1">
        <f>SUM(E42:E45)</f>
        <v>42320</v>
      </c>
    </row>
    <row r="46" spans="1:7" ht="12.75">
      <c r="A46" s="1" t="s">
        <v>67</v>
      </c>
      <c r="B46" s="1" t="s">
        <v>65</v>
      </c>
      <c r="C46" s="2">
        <v>38589</v>
      </c>
      <c r="D46" s="1" t="s">
        <v>66</v>
      </c>
      <c r="E46" s="1">
        <f>(19840+3880)*1.25</f>
        <v>29650</v>
      </c>
      <c r="F46" s="1"/>
      <c r="G46" s="1"/>
    </row>
    <row r="47" spans="1:7" ht="12.75">
      <c r="A47" s="1" t="s">
        <v>68</v>
      </c>
      <c r="B47" s="1" t="s">
        <v>65</v>
      </c>
      <c r="C47" s="2"/>
      <c r="D47" s="1"/>
      <c r="E47" s="1">
        <f>6480*1.25</f>
        <v>8100</v>
      </c>
      <c r="F47" s="1"/>
      <c r="G47" s="1"/>
    </row>
    <row r="48" spans="1:7" ht="12.75">
      <c r="A48" s="1" t="s">
        <v>69</v>
      </c>
      <c r="B48" s="1" t="s">
        <v>65</v>
      </c>
      <c r="C48" s="2"/>
      <c r="D48" s="1"/>
      <c r="E48" s="1">
        <f>7940*1.25</f>
        <v>9925</v>
      </c>
      <c r="F48" s="1"/>
      <c r="G48" s="1"/>
    </row>
    <row r="49" spans="1:7" ht="12.75">
      <c r="A49" s="1" t="s">
        <v>70</v>
      </c>
      <c r="B49" s="1" t="s">
        <v>65</v>
      </c>
      <c r="C49" s="2"/>
      <c r="D49" s="1"/>
      <c r="E49" s="3">
        <f>25855*1.25</f>
        <v>32318.75</v>
      </c>
      <c r="F49" s="1"/>
      <c r="G49" s="1"/>
    </row>
    <row r="50" spans="1:7" ht="12.75">
      <c r="A50" s="1" t="s">
        <v>71</v>
      </c>
      <c r="B50" s="1" t="s">
        <v>65</v>
      </c>
      <c r="C50" s="2"/>
      <c r="D50" s="1"/>
      <c r="E50" s="3">
        <f>8985*1.25</f>
        <v>11231.25</v>
      </c>
      <c r="F50" s="1"/>
      <c r="G50" s="1"/>
    </row>
    <row r="51" spans="1:7" ht="12.75">
      <c r="A51" s="1" t="s">
        <v>72</v>
      </c>
      <c r="B51" s="1" t="s">
        <v>65</v>
      </c>
      <c r="C51" s="2"/>
      <c r="D51" s="1"/>
      <c r="E51" s="1">
        <f>14620*1.25</f>
        <v>18275</v>
      </c>
      <c r="F51" s="1"/>
      <c r="G51" s="1"/>
    </row>
    <row r="52" spans="1:7" ht="12.75">
      <c r="A52" s="1" t="s">
        <v>73</v>
      </c>
      <c r="B52" s="1" t="s">
        <v>65</v>
      </c>
      <c r="C52" s="2"/>
      <c r="D52" s="1"/>
      <c r="E52" s="1">
        <f>19520*1.25</f>
        <v>24400</v>
      </c>
      <c r="F52" s="1"/>
      <c r="G52" s="1"/>
    </row>
    <row r="53" spans="1:7" ht="12.75">
      <c r="A53" s="1" t="s">
        <v>74</v>
      </c>
      <c r="B53" s="1" t="s">
        <v>65</v>
      </c>
      <c r="C53" s="1"/>
      <c r="D53" s="1"/>
      <c r="E53" s="1">
        <f>17680*1.25</f>
        <v>22100</v>
      </c>
      <c r="F53" s="1"/>
      <c r="G53" s="1">
        <f>SUM(E46:E53)</f>
        <v>156000</v>
      </c>
    </row>
    <row r="54" spans="1:7" ht="12.75">
      <c r="A54" s="1" t="s">
        <v>75</v>
      </c>
      <c r="B54" s="1" t="s">
        <v>76</v>
      </c>
      <c r="C54" s="1">
        <v>2005.1105</v>
      </c>
      <c r="D54" s="1" t="s">
        <v>77</v>
      </c>
      <c r="E54" s="1">
        <v>705375</v>
      </c>
      <c r="F54" s="1"/>
      <c r="G54" s="1"/>
    </row>
    <row r="55" spans="1:7" ht="12.75">
      <c r="A55" s="1" t="s">
        <v>78</v>
      </c>
      <c r="B55" s="1" t="s">
        <v>76</v>
      </c>
      <c r="C55" s="2">
        <v>38661</v>
      </c>
      <c r="D55" s="1" t="s">
        <v>77</v>
      </c>
      <c r="E55" s="1">
        <v>186750</v>
      </c>
      <c r="F55" s="1"/>
      <c r="G55" s="1"/>
    </row>
    <row r="56" spans="1:7" ht="12.75">
      <c r="A56" s="1" t="s">
        <v>79</v>
      </c>
      <c r="B56" s="1" t="s">
        <v>76</v>
      </c>
      <c r="C56" s="1"/>
      <c r="D56" s="1"/>
      <c r="E56" s="1">
        <v>21500</v>
      </c>
      <c r="F56" s="1"/>
      <c r="G56" s="1"/>
    </row>
    <row r="57" spans="1:7" ht="12.75">
      <c r="A57" s="1" t="s">
        <v>80</v>
      </c>
      <c r="B57" s="1" t="s">
        <v>76</v>
      </c>
      <c r="C57" s="1"/>
      <c r="D57" s="1"/>
      <c r="E57" s="1">
        <v>56875</v>
      </c>
      <c r="F57" s="1"/>
      <c r="G57" s="1"/>
    </row>
    <row r="58" spans="1:7" ht="12.75">
      <c r="A58" s="1" t="s">
        <v>81</v>
      </c>
      <c r="B58" s="1" t="s">
        <v>76</v>
      </c>
      <c r="C58" s="1"/>
      <c r="D58" s="1"/>
      <c r="E58" s="1">
        <v>31050</v>
      </c>
      <c r="F58" s="1"/>
      <c r="G58" s="1"/>
    </row>
    <row r="59" spans="1:7" ht="12.75">
      <c r="A59" s="1" t="s">
        <v>82</v>
      </c>
      <c r="B59" s="1" t="s">
        <v>76</v>
      </c>
      <c r="C59" s="1"/>
      <c r="D59" s="1"/>
      <c r="E59" s="1">
        <v>54900</v>
      </c>
      <c r="F59" s="1"/>
      <c r="G59" s="1"/>
    </row>
    <row r="60" spans="1:7" ht="12.75">
      <c r="A60" s="1" t="s">
        <v>83</v>
      </c>
      <c r="B60" s="1" t="s">
        <v>76</v>
      </c>
      <c r="C60" s="1"/>
      <c r="D60" s="1"/>
      <c r="E60" s="1">
        <v>78750</v>
      </c>
      <c r="F60" s="1"/>
      <c r="G60" s="1"/>
    </row>
    <row r="61" spans="1:7" ht="12.75">
      <c r="A61" s="1" t="s">
        <v>84</v>
      </c>
      <c r="B61" s="1" t="s">
        <v>76</v>
      </c>
      <c r="C61" s="1"/>
      <c r="D61" s="1"/>
      <c r="E61" s="1">
        <v>45000</v>
      </c>
      <c r="F61" s="1"/>
      <c r="G61" s="1"/>
    </row>
    <row r="62" spans="1:7" ht="12.75">
      <c r="A62" s="1" t="s">
        <v>85</v>
      </c>
      <c r="B62" s="1" t="s">
        <v>76</v>
      </c>
      <c r="C62" s="1"/>
      <c r="D62" s="1"/>
      <c r="E62" s="1">
        <v>25200</v>
      </c>
      <c r="F62" s="1"/>
      <c r="G62" s="1"/>
    </row>
    <row r="63" spans="1:7" ht="12.75">
      <c r="A63" s="1" t="s">
        <v>86</v>
      </c>
      <c r="B63" s="1" t="s">
        <v>76</v>
      </c>
      <c r="C63" s="1"/>
      <c r="D63" s="1"/>
      <c r="E63" s="1">
        <v>20625</v>
      </c>
      <c r="F63" s="1"/>
      <c r="G63" s="1">
        <f>SUM(E54:E63)</f>
        <v>1226025</v>
      </c>
    </row>
    <row r="64" spans="1:7" ht="12.75">
      <c r="A64" s="1" t="s">
        <v>87</v>
      </c>
      <c r="B64" s="1" t="s">
        <v>88</v>
      </c>
      <c r="C64" s="2">
        <v>38668</v>
      </c>
      <c r="D64" s="1" t="s">
        <v>89</v>
      </c>
      <c r="E64" s="1">
        <v>331600</v>
      </c>
      <c r="F64" s="1"/>
      <c r="G64" s="1"/>
    </row>
    <row r="65" spans="1:7" ht="12.75">
      <c r="A65" s="1" t="s">
        <v>90</v>
      </c>
      <c r="B65" s="1" t="s">
        <v>91</v>
      </c>
      <c r="C65" s="2">
        <v>38617</v>
      </c>
      <c r="D65" s="1" t="s">
        <v>92</v>
      </c>
      <c r="E65" s="1">
        <v>80500</v>
      </c>
      <c r="F65" s="1"/>
      <c r="G65" s="1"/>
    </row>
    <row r="66" spans="1:7" ht="12.75">
      <c r="A66" s="1" t="s">
        <v>93</v>
      </c>
      <c r="B66" s="1" t="s">
        <v>94</v>
      </c>
      <c r="C66" s="2">
        <v>38652</v>
      </c>
      <c r="D66" s="1">
        <v>521255</v>
      </c>
      <c r="E66" s="1">
        <v>44250</v>
      </c>
      <c r="F66" s="1"/>
      <c r="G66" s="1"/>
    </row>
    <row r="67" spans="1:7" ht="12.75">
      <c r="A67" s="1" t="s">
        <v>95</v>
      </c>
      <c r="B67" s="1" t="s">
        <v>96</v>
      </c>
      <c r="C67" s="2">
        <v>38705</v>
      </c>
      <c r="D67" s="1">
        <v>30000766</v>
      </c>
      <c r="E67" s="1">
        <v>4293625</v>
      </c>
      <c r="F67" s="1"/>
      <c r="G67" s="1"/>
    </row>
    <row r="68" spans="1:7" ht="12.75">
      <c r="A68" s="1" t="s">
        <v>97</v>
      </c>
      <c r="B68" s="1" t="s">
        <v>96</v>
      </c>
      <c r="C68" s="2">
        <v>38713</v>
      </c>
      <c r="D68" s="1">
        <v>30000700</v>
      </c>
      <c r="E68" s="1">
        <v>3256250</v>
      </c>
      <c r="F68" s="1"/>
      <c r="G68" s="1"/>
    </row>
    <row r="69" spans="1:7" ht="12.75">
      <c r="A69" s="1" t="s">
        <v>98</v>
      </c>
      <c r="B69" s="1" t="s">
        <v>99</v>
      </c>
      <c r="C69" s="2">
        <v>38707</v>
      </c>
      <c r="D69" s="1" t="s">
        <v>100</v>
      </c>
      <c r="E69" s="1">
        <v>2890</v>
      </c>
      <c r="F69" s="1"/>
      <c r="G69" s="1"/>
    </row>
    <row r="70" spans="1:7" ht="12.75">
      <c r="A70" s="1"/>
      <c r="B70" s="1"/>
      <c r="C70" s="1"/>
      <c r="D70" s="1"/>
      <c r="E70" s="1">
        <f>SUM(E6:E69)</f>
        <v>12003403</v>
      </c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11.375" style="0" customWidth="1"/>
    <col min="3" max="3" width="6.75390625" style="0" customWidth="1"/>
    <col min="6" max="6" width="5.00390625" style="0" customWidth="1"/>
    <col min="7" max="7" width="4.125" style="0" customWidth="1"/>
    <col min="8" max="8" width="4.625" style="0" customWidth="1"/>
  </cols>
  <sheetData>
    <row r="1" ht="12.75">
      <c r="A1" s="5" t="s">
        <v>101</v>
      </c>
    </row>
    <row r="5" ht="12.75">
      <c r="A5" s="5" t="s">
        <v>102</v>
      </c>
    </row>
    <row r="6" ht="12.75">
      <c r="A6">
        <v>1226025</v>
      </c>
    </row>
    <row r="7" spans="1:5" ht="12.75">
      <c r="A7" t="s">
        <v>106</v>
      </c>
      <c r="D7">
        <v>880000</v>
      </c>
      <c r="E7">
        <f>A6-D7</f>
        <v>346025</v>
      </c>
    </row>
    <row r="8" spans="1:5" ht="12.75">
      <c r="A8" t="s">
        <v>107</v>
      </c>
      <c r="D8">
        <v>70000</v>
      </c>
      <c r="E8">
        <f>A6-D7-D8</f>
        <v>276025</v>
      </c>
    </row>
    <row r="9" spans="1:5" ht="12.75">
      <c r="A9" t="s">
        <v>108</v>
      </c>
      <c r="D9">
        <v>107000</v>
      </c>
      <c r="E9">
        <f>A6-D7-D8-D9</f>
        <v>169025</v>
      </c>
    </row>
    <row r="10" spans="1:5" ht="12.75">
      <c r="A10" t="s">
        <v>109</v>
      </c>
      <c r="D10">
        <v>68000</v>
      </c>
      <c r="E10">
        <f>A6-D7-I102-D9-D10</f>
        <v>171025</v>
      </c>
    </row>
    <row r="11" spans="1:5" ht="12.75">
      <c r="A11" t="s">
        <v>103</v>
      </c>
      <c r="D11">
        <v>101025</v>
      </c>
      <c r="E11">
        <f>A6-D7-D8-D9-D10-D11</f>
        <v>0</v>
      </c>
    </row>
    <row r="12" ht="12.75">
      <c r="D12" s="5">
        <f>SUM(D7:D11)</f>
        <v>1226025</v>
      </c>
    </row>
    <row r="14" ht="12.75">
      <c r="A14" s="5" t="s">
        <v>110</v>
      </c>
    </row>
    <row r="15" ht="12.75">
      <c r="A15">
        <v>3256250</v>
      </c>
    </row>
    <row r="16" spans="1:5" ht="12.75">
      <c r="A16" t="s">
        <v>111</v>
      </c>
      <c r="D16">
        <v>650000</v>
      </c>
      <c r="E16">
        <f>A15-D16</f>
        <v>2606250</v>
      </c>
    </row>
    <row r="17" spans="1:5" ht="12.75">
      <c r="A17" t="s">
        <v>112</v>
      </c>
      <c r="D17">
        <v>836000</v>
      </c>
      <c r="E17">
        <f>A15-D16-D17</f>
        <v>1770250</v>
      </c>
    </row>
    <row r="18" spans="1:5" ht="12.75">
      <c r="A18" t="s">
        <v>113</v>
      </c>
      <c r="D18">
        <v>79000</v>
      </c>
      <c r="E18">
        <f>A15-D17-D18-D16</f>
        <v>1691250</v>
      </c>
    </row>
    <row r="19" spans="1:5" ht="12.75">
      <c r="A19" t="s">
        <v>114</v>
      </c>
      <c r="D19">
        <v>1337000</v>
      </c>
      <c r="E19">
        <f>A15-D16-D18-D19-D17</f>
        <v>354250</v>
      </c>
    </row>
    <row r="20" spans="1:5" ht="12.75">
      <c r="A20" t="s">
        <v>115</v>
      </c>
      <c r="D20">
        <v>80000</v>
      </c>
      <c r="E20">
        <f>A15-D16-D17-D19-D20-D18</f>
        <v>274250</v>
      </c>
    </row>
    <row r="21" spans="1:5" ht="12.75">
      <c r="A21" t="s">
        <v>116</v>
      </c>
      <c r="D21">
        <v>274250</v>
      </c>
      <c r="E21">
        <f>A15-D16-D17-D18-D20-D21-D19</f>
        <v>0</v>
      </c>
    </row>
    <row r="22" ht="12.75">
      <c r="D22" s="5">
        <f>SUM(D16:D21)</f>
        <v>3256250</v>
      </c>
    </row>
    <row r="24" ht="12.75">
      <c r="A24" s="5" t="s">
        <v>117</v>
      </c>
    </row>
    <row r="25" ht="12.75">
      <c r="A25">
        <v>4293625</v>
      </c>
    </row>
    <row r="26" spans="1:5" ht="12.75">
      <c r="A26" t="s">
        <v>118</v>
      </c>
      <c r="D26">
        <v>59975</v>
      </c>
      <c r="E26">
        <f>A25-D26</f>
        <v>4233650</v>
      </c>
    </row>
    <row r="27" spans="1:5" ht="12.75">
      <c r="A27" t="s">
        <v>119</v>
      </c>
      <c r="D27">
        <v>800000</v>
      </c>
      <c r="E27">
        <f>A25-D26-D27</f>
        <v>3433650</v>
      </c>
    </row>
    <row r="28" spans="1:5" ht="12.75">
      <c r="A28" t="s">
        <v>104</v>
      </c>
      <c r="D28">
        <v>175000</v>
      </c>
      <c r="E28">
        <f>A25-D26-D27-D28</f>
        <v>3258650</v>
      </c>
    </row>
    <row r="29" spans="1:5" ht="12.75">
      <c r="A29" t="s">
        <v>120</v>
      </c>
      <c r="D29">
        <v>155000</v>
      </c>
      <c r="E29">
        <f>A25-D26-D27-D28-D29</f>
        <v>3103650</v>
      </c>
    </row>
    <row r="30" spans="1:5" ht="12.75">
      <c r="A30" t="s">
        <v>105</v>
      </c>
      <c r="D30">
        <v>26000</v>
      </c>
      <c r="E30">
        <f>A25-D26-D27-D28-D29-D30</f>
        <v>3077650</v>
      </c>
    </row>
    <row r="31" spans="1:5" ht="12.75">
      <c r="A31" t="s">
        <v>121</v>
      </c>
      <c r="D31">
        <v>200000</v>
      </c>
      <c r="E31">
        <f>A25-D26-D27-D28-D29-D30-D31</f>
        <v>2877650</v>
      </c>
    </row>
    <row r="32" spans="1:5" ht="12.75">
      <c r="A32" t="s">
        <v>122</v>
      </c>
      <c r="D32">
        <v>1500000</v>
      </c>
      <c r="E32">
        <f>A25-D26-D27-D28-D29-D30-D31-D32</f>
        <v>1377650</v>
      </c>
    </row>
    <row r="33" spans="1:5" ht="12.75">
      <c r="A33" t="s">
        <v>123</v>
      </c>
      <c r="D33">
        <v>700000</v>
      </c>
      <c r="E33">
        <f>A25-D26-D27-D28-D29-D30-D31-D32-D33</f>
        <v>677650</v>
      </c>
    </row>
    <row r="34" spans="1:5" ht="12.75">
      <c r="A34" t="s">
        <v>124</v>
      </c>
      <c r="D34">
        <v>500000</v>
      </c>
      <c r="E34">
        <f>A25-D26-D27-D28-D29-D30-D31-D32-D33-D34</f>
        <v>177650</v>
      </c>
    </row>
    <row r="35" spans="1:5" ht="12.75">
      <c r="A35" t="s">
        <v>125</v>
      </c>
      <c r="D35">
        <v>32000</v>
      </c>
      <c r="E35">
        <f>A25-D26-D27-D28-D29-D30-D31-D32-D33-D34-D35</f>
        <v>145650</v>
      </c>
    </row>
    <row r="36" spans="1:5" ht="12.75">
      <c r="A36" t="s">
        <v>126</v>
      </c>
      <c r="D36">
        <v>68000</v>
      </c>
      <c r="E36">
        <f>A25-D26-D27-D28-D29-D30-D31-D32-D33-D34-D35-D36</f>
        <v>77650</v>
      </c>
    </row>
    <row r="37" spans="1:5" ht="12.75">
      <c r="A37" t="s">
        <v>127</v>
      </c>
      <c r="D37">
        <v>77650</v>
      </c>
      <c r="E37">
        <f>A25-D26-D27-D28-D29-D30-D31-D32-D33-D34-D35-D36-D37</f>
        <v>0</v>
      </c>
    </row>
    <row r="38" ht="12.75">
      <c r="D38" s="5">
        <f>SUM(D26:D37)</f>
        <v>4293625</v>
      </c>
    </row>
    <row r="40" ht="12.75">
      <c r="A40" s="5" t="s">
        <v>128</v>
      </c>
    </row>
    <row r="41" ht="12.75">
      <c r="A41">
        <v>7678307</v>
      </c>
    </row>
    <row r="42" spans="1:5" ht="12.75">
      <c r="A42" t="s">
        <v>129</v>
      </c>
      <c r="D42">
        <v>1500000</v>
      </c>
      <c r="E42">
        <f>A41-D42</f>
        <v>6178307</v>
      </c>
    </row>
    <row r="43" spans="1:5" ht="12.75">
      <c r="A43" t="s">
        <v>130</v>
      </c>
      <c r="D43">
        <v>725750</v>
      </c>
      <c r="E43">
        <f>A41-D42-D43</f>
        <v>5452557</v>
      </c>
    </row>
    <row r="44" spans="1:5" ht="12.75">
      <c r="A44" t="s">
        <v>131</v>
      </c>
      <c r="D44">
        <v>1000000</v>
      </c>
      <c r="E44">
        <f>A41-D42-D43-D44</f>
        <v>4452557</v>
      </c>
    </row>
    <row r="45" spans="1:5" ht="12.75">
      <c r="A45" t="s">
        <v>132</v>
      </c>
      <c r="D45">
        <v>3960000</v>
      </c>
      <c r="E45">
        <f>A41-D42-D43-D44-D45</f>
        <v>492557</v>
      </c>
    </row>
    <row r="46" spans="1:5" ht="12.75">
      <c r="A46" t="s">
        <v>133</v>
      </c>
      <c r="D46">
        <v>167000</v>
      </c>
      <c r="E46">
        <f>A41-D42-D43-D44-D45-D46</f>
        <v>325557</v>
      </c>
    </row>
    <row r="47" spans="1:5" ht="12.75">
      <c r="A47" t="s">
        <v>134</v>
      </c>
      <c r="D47">
        <v>178000</v>
      </c>
      <c r="E47">
        <f>A41-D42-D43-D44-D45-D46-D47</f>
        <v>147557</v>
      </c>
    </row>
    <row r="48" spans="1:5" ht="12.75">
      <c r="A48" t="s">
        <v>135</v>
      </c>
      <c r="D48">
        <v>62000</v>
      </c>
      <c r="E48">
        <f>A41-D42-D43-D44-D45-D46-D47-D48</f>
        <v>85557</v>
      </c>
    </row>
    <row r="49" spans="1:5" ht="12.75">
      <c r="A49" t="s">
        <v>136</v>
      </c>
      <c r="D49">
        <v>50000</v>
      </c>
      <c r="E49">
        <f>A41-D42-D43-D44-D45-D46-D47-D48-D49</f>
        <v>35557</v>
      </c>
    </row>
    <row r="50" spans="1:5" ht="12.75">
      <c r="A50" t="s">
        <v>137</v>
      </c>
      <c r="D50">
        <v>11557</v>
      </c>
      <c r="E50">
        <f>A41-D42-D43-D44-D45-D46-D47-D48-D49-D50</f>
        <v>24000</v>
      </c>
    </row>
    <row r="51" spans="1:5" ht="12.75">
      <c r="A51" t="s">
        <v>127</v>
      </c>
      <c r="D51">
        <v>24000</v>
      </c>
      <c r="E51">
        <v>0</v>
      </c>
    </row>
    <row r="52" ht="12.75">
      <c r="D52" s="5">
        <f>SUM(D42:D51)</f>
        <v>7678307</v>
      </c>
    </row>
    <row r="53" ht="12.75">
      <c r="D53" s="5"/>
    </row>
    <row r="54" ht="12.75">
      <c r="D54" s="5"/>
    </row>
    <row r="55" ht="12.75">
      <c r="D55" s="5"/>
    </row>
    <row r="57" ht="12.75">
      <c r="A57" s="5" t="s">
        <v>138</v>
      </c>
    </row>
    <row r="58" ht="12.75">
      <c r="A58">
        <v>1239250</v>
      </c>
    </row>
    <row r="59" spans="1:5" ht="12.75">
      <c r="A59" t="s">
        <v>137</v>
      </c>
      <c r="D59">
        <v>15443</v>
      </c>
      <c r="E59">
        <f>A58-D59</f>
        <v>1223807</v>
      </c>
    </row>
    <row r="60" spans="1:5" ht="12.75">
      <c r="A60" t="s">
        <v>139</v>
      </c>
      <c r="D60">
        <v>270000</v>
      </c>
      <c r="E60">
        <f>A58-D59-D60</f>
        <v>953807</v>
      </c>
    </row>
    <row r="61" spans="1:5" ht="12.75">
      <c r="A61" t="s">
        <v>140</v>
      </c>
      <c r="D61">
        <v>160000</v>
      </c>
      <c r="E61">
        <f>A58-D59-D60-D61</f>
        <v>793807</v>
      </c>
    </row>
    <row r="62" spans="1:5" ht="12.75">
      <c r="A62" t="s">
        <v>141</v>
      </c>
      <c r="D62">
        <v>410000</v>
      </c>
      <c r="E62">
        <f>A58-D59-D60-D61-D62</f>
        <v>383807</v>
      </c>
    </row>
    <row r="63" spans="1:5" ht="12.75">
      <c r="A63" t="s">
        <v>142</v>
      </c>
      <c r="D63">
        <v>140000</v>
      </c>
      <c r="E63">
        <f>A58-D59-D60-D61-D62-D63</f>
        <v>243807</v>
      </c>
    </row>
    <row r="64" spans="1:5" ht="12.75">
      <c r="A64" t="s">
        <v>143</v>
      </c>
      <c r="D64">
        <v>243807</v>
      </c>
      <c r="E64">
        <v>0</v>
      </c>
    </row>
    <row r="65" ht="12.75">
      <c r="D65" s="5">
        <f>SUM(D59:D64)</f>
        <v>1239250</v>
      </c>
    </row>
    <row r="67" ht="12.75">
      <c r="A67" s="5" t="s">
        <v>144</v>
      </c>
    </row>
    <row r="68" ht="12.75">
      <c r="A68">
        <v>770950</v>
      </c>
    </row>
    <row r="69" spans="1:5" ht="12.75">
      <c r="A69" t="s">
        <v>143</v>
      </c>
      <c r="D69">
        <v>356193</v>
      </c>
      <c r="E69">
        <f>A68-D69</f>
        <v>414757</v>
      </c>
    </row>
    <row r="70" spans="1:5" ht="12.75">
      <c r="A70" t="s">
        <v>145</v>
      </c>
      <c r="D70">
        <v>300000</v>
      </c>
      <c r="E70">
        <f>A68-D69-D70</f>
        <v>114757</v>
      </c>
    </row>
    <row r="71" spans="1:5" ht="12.75">
      <c r="A71" t="s">
        <v>146</v>
      </c>
      <c r="D71">
        <v>100000</v>
      </c>
      <c r="E71">
        <v>14757</v>
      </c>
    </row>
    <row r="72" spans="1:5" ht="12.75">
      <c r="A72" t="s">
        <v>148</v>
      </c>
      <c r="D72">
        <v>14757</v>
      </c>
      <c r="E72">
        <v>0</v>
      </c>
    </row>
    <row r="73" ht="12.75">
      <c r="D73" s="5">
        <f>SUM(D69:D72)</f>
        <v>770950</v>
      </c>
    </row>
    <row r="75" ht="12.75">
      <c r="A75" s="5" t="s">
        <v>147</v>
      </c>
    </row>
    <row r="76" ht="12.75">
      <c r="A76">
        <v>387881</v>
      </c>
    </row>
    <row r="77" spans="1:5" ht="12.75">
      <c r="A77" t="s">
        <v>149</v>
      </c>
      <c r="D77">
        <v>25243</v>
      </c>
      <c r="E77">
        <f>A76-D77</f>
        <v>362638</v>
      </c>
    </row>
    <row r="78" spans="1:10" ht="12.75">
      <c r="A78" t="s">
        <v>150</v>
      </c>
      <c r="D78">
        <v>362638</v>
      </c>
      <c r="E78">
        <v>0</v>
      </c>
      <c r="I78">
        <v>1226025</v>
      </c>
      <c r="J78" t="s">
        <v>174</v>
      </c>
    </row>
    <row r="79" spans="4:10" ht="12.75">
      <c r="D79" s="5">
        <f>SUM(D77:D78)</f>
        <v>387881</v>
      </c>
      <c r="I79">
        <v>3256250</v>
      </c>
      <c r="J79" t="s">
        <v>175</v>
      </c>
    </row>
    <row r="80" spans="9:10" ht="12.75">
      <c r="I80">
        <v>4293625</v>
      </c>
      <c r="J80" t="s">
        <v>176</v>
      </c>
    </row>
    <row r="81" spans="1:10" ht="12.75">
      <c r="A81" s="5" t="s">
        <v>151</v>
      </c>
      <c r="I81">
        <v>7678307</v>
      </c>
      <c r="J81" t="s">
        <v>177</v>
      </c>
    </row>
    <row r="82" spans="1:10" ht="12.75">
      <c r="A82">
        <v>3370190</v>
      </c>
      <c r="I82">
        <v>1239250</v>
      </c>
      <c r="J82" t="s">
        <v>178</v>
      </c>
    </row>
    <row r="83" spans="1:10" ht="12.75">
      <c r="A83" t="s">
        <v>150</v>
      </c>
      <c r="D83">
        <v>212362</v>
      </c>
      <c r="E83">
        <f>A82-D83</f>
        <v>3157828</v>
      </c>
      <c r="I83">
        <v>770950</v>
      </c>
      <c r="J83" t="s">
        <v>179</v>
      </c>
    </row>
    <row r="84" spans="1:10" ht="12.75">
      <c r="A84" t="s">
        <v>152</v>
      </c>
      <c r="D84">
        <v>315000</v>
      </c>
      <c r="E84">
        <f>A82-D83-D84</f>
        <v>2842828</v>
      </c>
      <c r="I84">
        <v>387881</v>
      </c>
      <c r="J84" t="s">
        <v>180</v>
      </c>
    </row>
    <row r="85" spans="1:10" ht="12.75">
      <c r="A85" t="s">
        <v>153</v>
      </c>
      <c r="D85">
        <v>860000</v>
      </c>
      <c r="E85">
        <f>A82-D83-D84-D85</f>
        <v>1982828</v>
      </c>
      <c r="I85">
        <v>3370190</v>
      </c>
      <c r="J85" t="s">
        <v>181</v>
      </c>
    </row>
    <row r="86" spans="1:10" ht="12.75">
      <c r="A86" t="s">
        <v>154</v>
      </c>
      <c r="D86">
        <v>30000</v>
      </c>
      <c r="E86">
        <f>A82-D83-D84-D85-D86</f>
        <v>1952828</v>
      </c>
      <c r="I86">
        <v>44875</v>
      </c>
      <c r="J86" t="s">
        <v>182</v>
      </c>
    </row>
    <row r="87" spans="1:10" ht="12.75">
      <c r="A87" t="s">
        <v>155</v>
      </c>
      <c r="D87">
        <v>30000</v>
      </c>
      <c r="E87">
        <f>A82-D83-D84-D85-D86-D87</f>
        <v>1922828</v>
      </c>
      <c r="I87">
        <v>328197</v>
      </c>
      <c r="J87" t="s">
        <v>183</v>
      </c>
    </row>
    <row r="88" spans="1:10" ht="12.75">
      <c r="A88" t="s">
        <v>156</v>
      </c>
      <c r="D88">
        <v>160000</v>
      </c>
      <c r="E88">
        <f>A82-D83-D84-D85-D86-D87-D88</f>
        <v>1762828</v>
      </c>
      <c r="I88">
        <v>3987450</v>
      </c>
      <c r="J88" s="4">
        <v>0.15</v>
      </c>
    </row>
    <row r="89" spans="1:9" ht="12.75">
      <c r="A89" t="s">
        <v>157</v>
      </c>
      <c r="D89">
        <v>400000</v>
      </c>
      <c r="E89">
        <f>A82-D83-D84-D85-D86-D87-D88-D89</f>
        <v>1362828</v>
      </c>
      <c r="I89">
        <f>SUM(I78:I88)</f>
        <v>26583000</v>
      </c>
    </row>
    <row r="90" spans="1:5" ht="12.75">
      <c r="A90" t="s">
        <v>158</v>
      </c>
      <c r="D90">
        <v>200000</v>
      </c>
      <c r="E90">
        <f>A82-D83-D84-D85-D86-D87-D88-D89-D90</f>
        <v>1162828</v>
      </c>
    </row>
    <row r="91" spans="1:5" ht="12.75">
      <c r="A91" t="s">
        <v>159</v>
      </c>
      <c r="D91">
        <v>95000</v>
      </c>
      <c r="E91">
        <f>A82-D83-D84-D85-D86-D87-D88-D89-D90-D91</f>
        <v>1067828</v>
      </c>
    </row>
    <row r="92" spans="1:5" ht="12.75">
      <c r="A92" t="s">
        <v>160</v>
      </c>
      <c r="D92">
        <v>400000</v>
      </c>
      <c r="E92">
        <f>A82-D83-D84-D85-D86-D87-D88-D89-D90-D91-D92</f>
        <v>667828</v>
      </c>
    </row>
    <row r="93" spans="1:5" ht="12.75">
      <c r="A93" t="s">
        <v>161</v>
      </c>
      <c r="D93">
        <v>22500</v>
      </c>
      <c r="E93">
        <f>A82-D83-D84-D85-D86-D87-D88-D89-D90-D91-D92-D93</f>
        <v>645328</v>
      </c>
    </row>
    <row r="94" spans="1:5" ht="12.75">
      <c r="A94" t="s">
        <v>162</v>
      </c>
      <c r="D94">
        <v>200000</v>
      </c>
      <c r="E94">
        <f>A82-D83-D84-D85-D86-D87-D88-D89-D90-D91-D92-D93-D94</f>
        <v>445328</v>
      </c>
    </row>
    <row r="95" spans="1:5" ht="12.75">
      <c r="A95" t="s">
        <v>163</v>
      </c>
      <c r="D95">
        <v>245000</v>
      </c>
      <c r="E95">
        <f>A82-D83-D84-D85-D86-D87-D88-D89-D90-D91-D92-D93-D94-D95</f>
        <v>200328</v>
      </c>
    </row>
    <row r="96" spans="1:5" ht="12.75">
      <c r="A96" t="s">
        <v>164</v>
      </c>
      <c r="D96">
        <v>150000</v>
      </c>
      <c r="E96">
        <f>A82-D83-D84-D85-D86-D87-D88-D89-D90-D91-D92-D93-D94-D95-D96</f>
        <v>50328</v>
      </c>
    </row>
    <row r="97" spans="1:5" ht="12.75">
      <c r="A97" t="s">
        <v>165</v>
      </c>
      <c r="D97">
        <v>50328</v>
      </c>
      <c r="E97">
        <v>0</v>
      </c>
    </row>
    <row r="98" ht="12.75">
      <c r="D98" s="5">
        <f>SUM(D83:D97)</f>
        <v>3370190</v>
      </c>
    </row>
    <row r="99" ht="12.75">
      <c r="A99" t="s">
        <v>11</v>
      </c>
    </row>
    <row r="100" spans="1:5" ht="12.75">
      <c r="A100">
        <v>44875</v>
      </c>
      <c r="D100" s="5">
        <v>44875</v>
      </c>
      <c r="E100">
        <v>0</v>
      </c>
    </row>
    <row r="103" ht="12.75">
      <c r="A103" s="5" t="s">
        <v>166</v>
      </c>
    </row>
    <row r="104" ht="12.75">
      <c r="A104">
        <v>328197</v>
      </c>
    </row>
    <row r="105" spans="1:5" ht="12.75">
      <c r="A105" t="s">
        <v>165</v>
      </c>
      <c r="D105">
        <v>4797</v>
      </c>
      <c r="E105">
        <f>A104-D105</f>
        <v>323400</v>
      </c>
    </row>
    <row r="106" spans="1:5" ht="12.75">
      <c r="A106" t="s">
        <v>167</v>
      </c>
      <c r="D106">
        <v>10000</v>
      </c>
      <c r="E106">
        <f>A104-D105-D106</f>
        <v>313400</v>
      </c>
    </row>
    <row r="107" spans="1:5" ht="12.75">
      <c r="A107" t="s">
        <v>168</v>
      </c>
      <c r="D107">
        <v>25500</v>
      </c>
      <c r="E107">
        <f>A104-D105-D106-D107</f>
        <v>287900</v>
      </c>
    </row>
    <row r="108" spans="1:5" ht="12.75">
      <c r="A108" t="s">
        <v>169</v>
      </c>
      <c r="D108">
        <v>25000</v>
      </c>
      <c r="E108">
        <f>A104-D105-D106-D107-D108</f>
        <v>262900</v>
      </c>
    </row>
    <row r="109" spans="1:5" ht="12.75">
      <c r="A109" t="s">
        <v>170</v>
      </c>
      <c r="D109">
        <v>17000</v>
      </c>
      <c r="E109">
        <f>A104-D105-D106-D107-D108-D109</f>
        <v>245900</v>
      </c>
    </row>
    <row r="110" spans="1:5" ht="12.75">
      <c r="A110" t="s">
        <v>171</v>
      </c>
      <c r="D110">
        <v>245900</v>
      </c>
      <c r="E110">
        <v>0</v>
      </c>
    </row>
    <row r="111" ht="12.75">
      <c r="D111" s="5">
        <f>SUM(D105:D110)</f>
        <v>328197</v>
      </c>
    </row>
    <row r="113" spans="1:5" ht="12.75">
      <c r="A113" s="5" t="s">
        <v>172</v>
      </c>
      <c r="B113" s="5"/>
      <c r="C113" s="5"/>
      <c r="D113" s="5"/>
      <c r="E113" s="5"/>
    </row>
    <row r="114" ht="12.75">
      <c r="A114">
        <v>3987450</v>
      </c>
    </row>
    <row r="115" spans="1:5" ht="12.75">
      <c r="A115" t="s">
        <v>171</v>
      </c>
      <c r="D115">
        <v>129100</v>
      </c>
      <c r="E115">
        <f>A114-D115</f>
        <v>3858350</v>
      </c>
    </row>
    <row r="116" spans="1:5" ht="12.75">
      <c r="A116" t="s">
        <v>173</v>
      </c>
      <c r="D116">
        <v>3850000</v>
      </c>
      <c r="E116">
        <f>A114-D115-D116</f>
        <v>8350</v>
      </c>
    </row>
    <row r="117" spans="1:5" ht="12.75">
      <c r="A117" t="s">
        <v>184</v>
      </c>
      <c r="D117">
        <v>8350</v>
      </c>
      <c r="E117">
        <f>A114-D115-D116-D117</f>
        <v>0</v>
      </c>
    </row>
    <row r="118" ht="12.75">
      <c r="D118" s="5">
        <f>SUM(D115:D117)</f>
        <v>3987450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Zsoldos Ferenc</dc:creator>
  <cp:keywords/>
  <dc:description/>
  <cp:lastModifiedBy>Bartha János Kertészeti Szakképző Iskola</cp:lastModifiedBy>
  <cp:lastPrinted>2007-02-14T07:46:05Z</cp:lastPrinted>
  <dcterms:created xsi:type="dcterms:W3CDTF">2007-02-11T17:31:05Z</dcterms:created>
  <dcterms:modified xsi:type="dcterms:W3CDTF">2007-05-07T04:53:49Z</dcterms:modified>
  <cp:category/>
  <cp:version/>
  <cp:contentType/>
  <cp:contentStatus/>
</cp:coreProperties>
</file>